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k odeslání\"/>
    </mc:Choice>
  </mc:AlternateContent>
  <bookViews>
    <workbookView xWindow="0" yWindow="0" windowWidth="20460" windowHeight="6990" tabRatio="500"/>
  </bookViews>
  <sheets>
    <sheet name="2024" sheetId="6" r:id="rId1"/>
    <sheet name="předpokládané příjmy 2024" sheetId="7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7" i="7" l="1"/>
  <c r="C16" i="7"/>
  <c r="B7" i="7"/>
  <c r="C18" i="7"/>
  <c r="C13" i="7"/>
  <c r="B12" i="7"/>
  <c r="C10" i="7" s="1"/>
  <c r="B9" i="7"/>
  <c r="B8" i="7"/>
  <c r="B6" i="7"/>
  <c r="B5" i="7"/>
  <c r="C20" i="6"/>
  <c r="C19" i="6" s="1"/>
  <c r="C38" i="6"/>
  <c r="C24" i="6"/>
  <c r="C9" i="6"/>
  <c r="C5" i="6"/>
  <c r="C4" i="7" l="1"/>
  <c r="C22" i="7"/>
  <c r="C46" i="6" l="1"/>
</calcChain>
</file>

<file path=xl/sharedStrings.xml><?xml version="1.0" encoding="utf-8"?>
<sst xmlns="http://schemas.openxmlformats.org/spreadsheetml/2006/main" count="92" uniqueCount="91">
  <si>
    <t>PŘEDPOKLÁDANÉ P Ř Í J M Y</t>
  </si>
  <si>
    <t>GRANTY</t>
  </si>
  <si>
    <t>Ministerstvo kultury ČR</t>
  </si>
  <si>
    <t>Státní fond kinematografie</t>
  </si>
  <si>
    <t>Statutární město Jihlava</t>
  </si>
  <si>
    <t>Creative Europe MEDIA - 63.000 Eur</t>
  </si>
  <si>
    <t>Kraj Vysočina</t>
  </si>
  <si>
    <t>AMBASÁDY, KULTURNÍ INSTITUTY, NADACE</t>
  </si>
  <si>
    <t>Velvyslanectví a kulturní instituty</t>
  </si>
  <si>
    <t>PARTNERSKÉ INSTITUCE</t>
  </si>
  <si>
    <t>Město a Kraj - příspěvek na mezinárodní ozvěny</t>
  </si>
  <si>
    <t>Partnerské instituce – ARRI, Current Time TV, Evropský parlament ad.</t>
  </si>
  <si>
    <t>SPONZOŘI</t>
  </si>
  <si>
    <t>Sponzoři</t>
  </si>
  <si>
    <t>PŘÍJMY z projektu - ubytování, katalogy atd.</t>
  </si>
  <si>
    <t>poplatky za přihlášky filmů</t>
  </si>
  <si>
    <t>příjmy související s propagací mediálních a dalších partnerů</t>
  </si>
  <si>
    <t>Celková předpokládaná částka</t>
  </si>
  <si>
    <t>Název projektu</t>
  </si>
  <si>
    <r>
      <rPr>
        <b/>
        <sz val="12"/>
        <color rgb="FF000000"/>
        <rFont val="Calibri"/>
        <family val="2"/>
        <charset val="1"/>
      </rPr>
      <t xml:space="preserve">Osobní náklady celkem 
</t>
    </r>
    <r>
      <rPr>
        <sz val="12"/>
        <color rgb="FF000000"/>
        <rFont val="Calibri"/>
        <family val="2"/>
        <charset val="1"/>
      </rPr>
      <t xml:space="preserve">(přímé náklady)   </t>
    </r>
  </si>
  <si>
    <t>1.1</t>
  </si>
  <si>
    <t>dohody podle zákoníku práce</t>
  </si>
  <si>
    <t>1.2</t>
  </si>
  <si>
    <t>dohody podle jiných právních předpisů</t>
  </si>
  <si>
    <t>1.3</t>
  </si>
  <si>
    <t>pojistné zdravotního a sociálního pojištění</t>
  </si>
  <si>
    <t>2</t>
  </si>
  <si>
    <r>
      <rPr>
        <b/>
        <sz val="12"/>
        <color rgb="FF000000"/>
        <rFont val="Calibri"/>
        <family val="2"/>
        <charset val="1"/>
      </rPr>
      <t xml:space="preserve">Propagace celkem </t>
    </r>
    <r>
      <rPr>
        <sz val="12"/>
        <color rgb="FF000000"/>
        <rFont val="Calibri"/>
        <family val="2"/>
        <charset val="1"/>
      </rPr>
      <t>(přímé náklady) 
rozepište dle jednotlivých druhů:</t>
    </r>
  </si>
  <si>
    <t>2.1</t>
  </si>
  <si>
    <t>tiskoviny</t>
  </si>
  <si>
    <t>2.2</t>
  </si>
  <si>
    <t>2.3</t>
  </si>
  <si>
    <t>2.4</t>
  </si>
  <si>
    <t>PR služby - PR oddělení, fotografové, videotým</t>
  </si>
  <si>
    <t>2.5</t>
  </si>
  <si>
    <t>grafika</t>
  </si>
  <si>
    <t>2.6</t>
  </si>
  <si>
    <t>webové stránky</t>
  </si>
  <si>
    <t>2.7</t>
  </si>
  <si>
    <t>katalog-program</t>
  </si>
  <si>
    <t>2.8</t>
  </si>
  <si>
    <t>znělka</t>
  </si>
  <si>
    <t>2.9</t>
  </si>
  <si>
    <r>
      <rPr>
        <b/>
        <sz val="12"/>
        <color rgb="FF000000"/>
        <rFont val="Calibri"/>
        <family val="2"/>
        <charset val="1"/>
      </rPr>
      <t>Technické zabezpečení celkem</t>
    </r>
    <r>
      <rPr>
        <sz val="12"/>
        <color rgb="FF000000"/>
        <rFont val="Calibri"/>
        <family val="2"/>
        <charset val="1"/>
      </rPr>
      <t xml:space="preserve"> (přímé náklady) 
rozepište dle jednotlivých druhů:</t>
    </r>
  </si>
  <si>
    <t>3.1</t>
  </si>
  <si>
    <t>3.2</t>
  </si>
  <si>
    <t>3.3</t>
  </si>
  <si>
    <t>pronájem projekční, tlumočnické a zvukové techniky</t>
  </si>
  <si>
    <t>3.4</t>
  </si>
  <si>
    <t>technické architektonické zajištění prostor</t>
  </si>
  <si>
    <t>úklid, ostraha a další drobné technické služby</t>
  </si>
  <si>
    <r>
      <rPr>
        <b/>
        <sz val="12"/>
        <color rgb="FF000000"/>
        <rFont val="Calibri"/>
        <family val="2"/>
        <charset val="1"/>
      </rPr>
      <t xml:space="preserve">Služby / Nákupy / Pronájmy celkem </t>
    </r>
    <r>
      <rPr>
        <sz val="12"/>
        <color rgb="FF000000"/>
        <rFont val="Calibri"/>
        <family val="2"/>
        <charset val="1"/>
      </rPr>
      <t xml:space="preserve">(přímé náklady) </t>
    </r>
  </si>
  <si>
    <t>4.1</t>
  </si>
  <si>
    <t>služby</t>
  </si>
  <si>
    <t>provozní náklady, spoje a další náklady</t>
  </si>
  <si>
    <t>doprava, cestovné náklady</t>
  </si>
  <si>
    <t>ubytovaní</t>
  </si>
  <si>
    <t>půjčovné filmů - screening fees</t>
  </si>
  <si>
    <t>shipping</t>
  </si>
  <si>
    <t>překlady, tlumočení, korektury + titulky</t>
  </si>
  <si>
    <t>pojištění a právní služby</t>
  </si>
  <si>
    <t xml:space="preserve">služby - organizační, produkční, guest service, služby programového oddělení a další </t>
  </si>
  <si>
    <t>finanční a účetní služby</t>
  </si>
  <si>
    <t>4.2</t>
  </si>
  <si>
    <t>nákupy, materiál</t>
  </si>
  <si>
    <t>4.3</t>
  </si>
  <si>
    <t>pronájmy na realizaci projektu a služby spojené s nájmem</t>
  </si>
  <si>
    <r>
      <rPr>
        <b/>
        <sz val="12"/>
        <color rgb="FF000000"/>
        <rFont val="Calibri"/>
        <family val="2"/>
        <charset val="1"/>
      </rPr>
      <t>Ostatní</t>
    </r>
    <r>
      <rPr>
        <sz val="12"/>
        <color rgb="FF000000"/>
        <rFont val="Calibri"/>
        <family val="2"/>
        <charset val="1"/>
      </rPr>
      <t xml:space="preserve">  -  specifikujte</t>
    </r>
  </si>
  <si>
    <t>5.1</t>
  </si>
  <si>
    <t>slavnostní ceremoniály</t>
  </si>
  <si>
    <t>5.2</t>
  </si>
  <si>
    <t>doprovodný program - offscreen</t>
  </si>
  <si>
    <t>5.3</t>
  </si>
  <si>
    <t>ocenění pro vítězné filmy - finační ceny a sochy</t>
  </si>
  <si>
    <t>5.4</t>
  </si>
  <si>
    <t>dramaturgické cesty na zahraniční filmové festivaly</t>
  </si>
  <si>
    <t>5.5</t>
  </si>
  <si>
    <t>občerstvení, rauty</t>
  </si>
  <si>
    <t>5.6</t>
  </si>
  <si>
    <t>režijní náklady - bankovní a další poplatky</t>
  </si>
  <si>
    <t xml:space="preserve">Celkový rozpočet projektu </t>
  </si>
  <si>
    <t>28. Mezinárodní festival dokumentárních filmů Ji.hlava 2024</t>
  </si>
  <si>
    <t>PŘEDPOKLÁDANÝ ROZPOČET PROJEKTU
na rok 2024</t>
  </si>
  <si>
    <t>outdoor reklama, polepy, propagační materiály</t>
  </si>
  <si>
    <t>Inzerce - rádio, online a tisk včetně festivalových příloh</t>
  </si>
  <si>
    <t>další propagace - zázemí pro novináře, prezentace na zahraničních festivalech, monitoring a další</t>
  </si>
  <si>
    <t>náklady spojené s pořádáním Inspiračního fóra</t>
  </si>
  <si>
    <t>expertní služby - masterclasses, moderátoři pofilmových diskusí a moderátoři streamovacího studia, externí dramaturgové (Inspirační fórum ve zvlášť kategorii)</t>
  </si>
  <si>
    <t>technické zajištění - promítači, IT služby a další + technické zajištění online festivalu + festivalová databáze</t>
  </si>
  <si>
    <t>příjmy z prodeje akreditací, vstupenek na filmy a na doprovodný program, programů, ubytování ad.</t>
  </si>
  <si>
    <t>Nadace a partnerské instituce Inspiračního fóra a Ji.hlava dětem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</si>
</sst>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K_č_-;\-* #,##0.00\ _K_č_-;_-* \-??\ _K_č_-;_-@_-"/>
    <numFmt numFmtId="165" formatCode="_-* #,##0.00\ _C_Z_K_-;\-* #,##0.00\ _C_Z_K_-;_-* &quot;-&quot;??\ _C_Z_K_-;_-@_-"/>
    <numFmt numFmtId="166" formatCode="0.0%"/>
  </numFmts>
  <fonts count="19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6"/>
      <name val="Calibri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sz val="10"/>
      <color rgb="FF000000"/>
      <name val="Calibri"/>
      <family val="2"/>
      <charset val="238"/>
    </font>
    <font>
      <b/>
      <i/>
      <sz val="10"/>
      <color rgb="FF000000"/>
      <name val="Calibri"/>
      <family val="2"/>
      <charset val="1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4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color theme="1"/>
      <name val="Calibri"/>
      <family val="2"/>
      <charset val="1"/>
    </font>
    <font>
      <sz val="12"/>
      <color rgb="FFFF0000"/>
      <name val="Calibri"/>
      <family val="2"/>
      <charset val="1"/>
    </font>
    <font>
      <sz val="12"/>
      <name val="Calibri"/>
      <family val="2"/>
      <charset val="1"/>
    </font>
    <font>
      <b/>
      <sz val="12"/>
      <color rgb="FFFF0000"/>
      <name val="Calibri"/>
      <family val="2"/>
    </font>
    <font>
      <sz val="8"/>
      <color rgb="FF000000"/>
      <name val="Calibri"/>
      <family val="2"/>
      <charset val="1"/>
    </font>
    <font>
      <b/>
      <sz val="10"/>
      <color rgb="FFFF0000"/>
      <name val="Calibri"/>
      <family val="2"/>
    </font>
    <font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4B183"/>
        <bgColor rgb="FFFF99CC"/>
      </patternFill>
    </fill>
    <fill>
      <patternFill patternType="solid">
        <fgColor rgb="FFE7E6E6"/>
        <bgColor rgb="FFFFF5CE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1" fillId="0" borderId="0" applyBorder="0" applyProtection="0"/>
    <xf numFmtId="9" fontId="11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horizontal="center"/>
    </xf>
    <xf numFmtId="0" fontId="9" fillId="0" borderId="0" xfId="0" applyFont="1" applyAlignment="1">
      <alignment horizontal="center" wrapText="1"/>
    </xf>
    <xf numFmtId="0" fontId="2" fillId="2" borderId="0" xfId="0" applyFont="1" applyFill="1"/>
    <xf numFmtId="0" fontId="4" fillId="0" borderId="0" xfId="0" applyFont="1"/>
    <xf numFmtId="4" fontId="4" fillId="0" borderId="0" xfId="0" applyNumberFormat="1" applyFont="1"/>
    <xf numFmtId="4" fontId="3" fillId="0" borderId="0" xfId="0" applyNumberFormat="1" applyFont="1" applyAlignment="1">
      <alignment horizontal="right"/>
    </xf>
    <xf numFmtId="0" fontId="3" fillId="2" borderId="0" xfId="0" applyFont="1" applyFill="1"/>
    <xf numFmtId="4" fontId="4" fillId="2" borderId="0" xfId="0" applyNumberFormat="1" applyFont="1" applyFill="1"/>
    <xf numFmtId="4" fontId="3" fillId="2" borderId="0" xfId="0" applyNumberFormat="1" applyFont="1" applyFill="1" applyAlignment="1">
      <alignment horizontal="right"/>
    </xf>
    <xf numFmtId="4" fontId="5" fillId="0" borderId="0" xfId="0" applyNumberFormat="1" applyFont="1"/>
    <xf numFmtId="4" fontId="6" fillId="0" borderId="0" xfId="0" applyNumberFormat="1" applyFont="1" applyAlignment="1">
      <alignment horizontal="right"/>
    </xf>
    <xf numFmtId="0" fontId="5" fillId="0" borderId="0" xfId="0" applyFont="1"/>
    <xf numFmtId="0" fontId="3" fillId="0" borderId="0" xfId="0" applyFont="1"/>
    <xf numFmtId="4" fontId="5" fillId="2" borderId="0" xfId="0" applyNumberFormat="1" applyFont="1" applyFill="1"/>
    <xf numFmtId="4" fontId="6" fillId="0" borderId="0" xfId="0" applyNumberFormat="1" applyFont="1"/>
    <xf numFmtId="0" fontId="7" fillId="2" borderId="0" xfId="0" applyFont="1" applyFill="1"/>
    <xf numFmtId="4" fontId="2" fillId="2" borderId="0" xfId="0" applyNumberFormat="1" applyFont="1" applyFill="1"/>
    <xf numFmtId="0" fontId="8" fillId="0" borderId="0" xfId="0" applyFont="1"/>
    <xf numFmtId="164" fontId="11" fillId="0" borderId="0" xfId="1" applyBorder="1" applyProtection="1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10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 wrapText="1"/>
    </xf>
    <xf numFmtId="164" fontId="1" fillId="3" borderId="0" xfId="1" applyFont="1" applyFill="1" applyBorder="1" applyAlignment="1" applyProtection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wrapText="1"/>
    </xf>
    <xf numFmtId="49" fontId="1" fillId="3" borderId="0" xfId="0" applyNumberFormat="1" applyFont="1" applyFill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  <xf numFmtId="0" fontId="0" fillId="0" borderId="0" xfId="0" applyAlignment="1">
      <alignment horizontal="left" wrapText="1"/>
    </xf>
    <xf numFmtId="164" fontId="9" fillId="3" borderId="0" xfId="1" applyFont="1" applyFill="1" applyBorder="1" applyProtection="1"/>
    <xf numFmtId="164" fontId="11" fillId="0" borderId="0" xfId="1"/>
    <xf numFmtId="165" fontId="0" fillId="0" borderId="0" xfId="0" applyNumberFormat="1"/>
    <xf numFmtId="0" fontId="13" fillId="0" borderId="0" xfId="0" applyFont="1"/>
    <xf numFmtId="0" fontId="13" fillId="0" borderId="0" xfId="0" applyFont="1" applyAlignment="1">
      <alignment wrapText="1"/>
    </xf>
    <xf numFmtId="164" fontId="12" fillId="0" borderId="0" xfId="1" applyFont="1" applyBorder="1" applyProtection="1"/>
    <xf numFmtId="0" fontId="12" fillId="0" borderId="0" xfId="0" applyFont="1"/>
    <xf numFmtId="165" fontId="13" fillId="0" borderId="0" xfId="0" applyNumberFormat="1" applyFont="1"/>
    <xf numFmtId="164" fontId="14" fillId="0" borderId="0" xfId="1" applyFont="1" applyBorder="1" applyProtection="1"/>
    <xf numFmtId="0" fontId="15" fillId="0" borderId="0" xfId="0" applyFont="1" applyAlignment="1">
      <alignment wrapText="1"/>
    </xf>
    <xf numFmtId="49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wrapText="1"/>
    </xf>
    <xf numFmtId="0" fontId="16" fillId="0" borderId="0" xfId="0" applyFont="1" applyAlignment="1">
      <alignment horizontal="left"/>
    </xf>
    <xf numFmtId="0" fontId="4" fillId="0" borderId="0" xfId="0" applyFont="1" applyAlignment="1">
      <alignment wrapText="1"/>
    </xf>
    <xf numFmtId="4" fontId="18" fillId="0" borderId="0" xfId="0" applyNumberFormat="1" applyFont="1"/>
    <xf numFmtId="0" fontId="17" fillId="0" borderId="0" xfId="0" applyFont="1"/>
    <xf numFmtId="0" fontId="4" fillId="4" borderId="0" xfId="0" applyFont="1" applyFill="1"/>
    <xf numFmtId="166" fontId="4" fillId="0" borderId="0" xfId="2" applyNumberFormat="1" applyFont="1"/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3" borderId="0" xfId="0" applyFont="1" applyFill="1" applyAlignment="1">
      <alignment horizontal="center"/>
    </xf>
  </cellXfs>
  <cellStyles count="3">
    <cellStyle name="Čárka" xfId="1" builtinId="3"/>
    <cellStyle name="Normální" xfId="0" builtinId="0"/>
    <cellStyle name="Procenta" xfId="2" builtinId="5"/>
  </cellStyles>
  <dxfs count="0"/>
  <tableStyles count="0" defaultTableStyle="TableStyleMedium2" defaultPivotStyle="PivotStyleLight16"/>
  <colors>
    <indexedColors>
      <rgbColor rgb="FF000000"/>
      <rgbColor rgb="FFFFF5C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92D050"/>
      <rgbColor rgb="FF808080"/>
      <rgbColor rgb="FF9999FF"/>
      <rgbColor rgb="FF993366"/>
      <rgbColor rgb="FFFFFFD7"/>
      <rgbColor rgb="FFE7E6E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workbookViewId="0">
      <selection activeCell="B53" sqref="B53"/>
    </sheetView>
  </sheetViews>
  <sheetFormatPr defaultColWidth="11" defaultRowHeight="15.75" x14ac:dyDescent="0.25"/>
  <cols>
    <col min="1" max="1" width="11.5" style="20" customWidth="1"/>
    <col min="2" max="2" width="51.625" style="21" customWidth="1"/>
    <col min="3" max="3" width="29.375" style="19" customWidth="1"/>
    <col min="4" max="4" width="5.875" customWidth="1"/>
    <col min="5" max="5" width="15" bestFit="1" customWidth="1"/>
    <col min="6" max="6" width="16.625" bestFit="1" customWidth="1"/>
  </cols>
  <sheetData>
    <row r="1" spans="1:6" ht="18.75" x14ac:dyDescent="0.3">
      <c r="A1" s="49" t="s">
        <v>82</v>
      </c>
      <c r="B1" s="49"/>
      <c r="C1" s="2"/>
    </row>
    <row r="2" spans="1:6" x14ac:dyDescent="0.25">
      <c r="A2" s="50"/>
      <c r="B2" s="50"/>
      <c r="C2" s="1"/>
    </row>
    <row r="3" spans="1:6" ht="37.5" x14ac:dyDescent="0.25">
      <c r="A3" s="22" t="s">
        <v>18</v>
      </c>
      <c r="B3" s="51" t="s">
        <v>81</v>
      </c>
      <c r="C3" s="51"/>
    </row>
    <row r="4" spans="1:6" x14ac:dyDescent="0.25">
      <c r="A4" s="50"/>
      <c r="B4" s="50"/>
      <c r="C4" s="1"/>
    </row>
    <row r="5" spans="1:6" ht="31.5" x14ac:dyDescent="0.25">
      <c r="A5" s="23">
        <v>1</v>
      </c>
      <c r="B5" s="24" t="s">
        <v>19</v>
      </c>
      <c r="C5" s="25">
        <f>SUM(C6:C8)</f>
        <v>1420000</v>
      </c>
    </row>
    <row r="6" spans="1:6" x14ac:dyDescent="0.25">
      <c r="A6" s="26" t="s">
        <v>20</v>
      </c>
      <c r="B6" s="27" t="s">
        <v>21</v>
      </c>
      <c r="C6" s="19">
        <v>350000</v>
      </c>
    </row>
    <row r="7" spans="1:6" x14ac:dyDescent="0.25">
      <c r="A7" s="26" t="s">
        <v>22</v>
      </c>
      <c r="B7" s="27" t="s">
        <v>23</v>
      </c>
      <c r="C7" s="19">
        <v>690000</v>
      </c>
      <c r="D7" s="35"/>
      <c r="F7" s="33"/>
    </row>
    <row r="8" spans="1:6" x14ac:dyDescent="0.25">
      <c r="A8" s="26" t="s">
        <v>24</v>
      </c>
      <c r="B8" s="27" t="s">
        <v>25</v>
      </c>
      <c r="C8" s="19">
        <v>380000</v>
      </c>
    </row>
    <row r="9" spans="1:6" ht="31.5" x14ac:dyDescent="0.25">
      <c r="A9" s="28" t="s">
        <v>26</v>
      </c>
      <c r="B9" s="29" t="s">
        <v>27</v>
      </c>
      <c r="C9" s="25">
        <f>SUM(C10:C18)</f>
        <v>2224000</v>
      </c>
    </row>
    <row r="10" spans="1:6" s="37" customFormat="1" x14ac:dyDescent="0.25">
      <c r="A10" s="41" t="s">
        <v>28</v>
      </c>
      <c r="B10" s="42" t="s">
        <v>29</v>
      </c>
      <c r="C10" s="36">
        <v>180000</v>
      </c>
    </row>
    <row r="11" spans="1:6" s="37" customFormat="1" x14ac:dyDescent="0.25">
      <c r="A11" s="41" t="s">
        <v>30</v>
      </c>
      <c r="B11" s="42" t="s">
        <v>83</v>
      </c>
      <c r="C11" s="36">
        <v>100000</v>
      </c>
    </row>
    <row r="12" spans="1:6" s="37" customFormat="1" x14ac:dyDescent="0.25">
      <c r="A12" s="41" t="s">
        <v>31</v>
      </c>
      <c r="B12" s="42" t="s">
        <v>84</v>
      </c>
      <c r="C12" s="36">
        <v>285000</v>
      </c>
    </row>
    <row r="13" spans="1:6" s="37" customFormat="1" x14ac:dyDescent="0.25">
      <c r="A13" s="41" t="s">
        <v>32</v>
      </c>
      <c r="B13" s="42" t="s">
        <v>33</v>
      </c>
      <c r="C13" s="36">
        <v>676000</v>
      </c>
      <c r="D13" s="42"/>
    </row>
    <row r="14" spans="1:6" s="37" customFormat="1" x14ac:dyDescent="0.25">
      <c r="A14" s="41" t="s">
        <v>34</v>
      </c>
      <c r="B14" s="42" t="s">
        <v>35</v>
      </c>
      <c r="C14" s="36">
        <v>290000</v>
      </c>
    </row>
    <row r="15" spans="1:6" s="37" customFormat="1" x14ac:dyDescent="0.25">
      <c r="A15" s="41" t="s">
        <v>36</v>
      </c>
      <c r="B15" s="42" t="s">
        <v>37</v>
      </c>
      <c r="C15" s="36">
        <v>120000</v>
      </c>
    </row>
    <row r="16" spans="1:6" s="37" customFormat="1" x14ac:dyDescent="0.25">
      <c r="A16" s="41" t="s">
        <v>38</v>
      </c>
      <c r="B16" s="42" t="s">
        <v>39</v>
      </c>
      <c r="C16" s="36">
        <v>305000</v>
      </c>
    </row>
    <row r="17" spans="1:5" s="37" customFormat="1" x14ac:dyDescent="0.25">
      <c r="A17" s="41" t="s">
        <v>40</v>
      </c>
      <c r="B17" s="42" t="s">
        <v>41</v>
      </c>
      <c r="C17" s="36">
        <v>120000</v>
      </c>
    </row>
    <row r="18" spans="1:5" s="37" customFormat="1" ht="31.5" x14ac:dyDescent="0.25">
      <c r="A18" s="41" t="s">
        <v>42</v>
      </c>
      <c r="B18" s="42" t="s">
        <v>85</v>
      </c>
      <c r="C18" s="36">
        <v>148000</v>
      </c>
    </row>
    <row r="19" spans="1:5" ht="31.5" x14ac:dyDescent="0.25">
      <c r="A19" s="23">
        <v>3</v>
      </c>
      <c r="B19" s="24" t="s">
        <v>43</v>
      </c>
      <c r="C19" s="25">
        <f>SUM(C20:C23)</f>
        <v>2994000</v>
      </c>
    </row>
    <row r="20" spans="1:5" ht="31.5" x14ac:dyDescent="0.25">
      <c r="A20" s="26" t="s">
        <v>44</v>
      </c>
      <c r="B20" s="21" t="s">
        <v>88</v>
      </c>
      <c r="C20" s="36">
        <f>747000+100000</f>
        <v>847000</v>
      </c>
    </row>
    <row r="21" spans="1:5" x14ac:dyDescent="0.25">
      <c r="A21" s="26" t="s">
        <v>45</v>
      </c>
      <c r="B21" s="21" t="s">
        <v>47</v>
      </c>
      <c r="C21" s="36">
        <v>1650000</v>
      </c>
    </row>
    <row r="22" spans="1:5" x14ac:dyDescent="0.25">
      <c r="A22" s="26" t="s">
        <v>46</v>
      </c>
      <c r="B22" s="21" t="s">
        <v>49</v>
      </c>
      <c r="C22" s="36">
        <v>300000</v>
      </c>
      <c r="E22" s="33"/>
    </row>
    <row r="23" spans="1:5" x14ac:dyDescent="0.25">
      <c r="A23" s="26" t="s">
        <v>48</v>
      </c>
      <c r="B23" s="21" t="s">
        <v>50</v>
      </c>
      <c r="C23" s="36">
        <v>197000</v>
      </c>
    </row>
    <row r="24" spans="1:5" x14ac:dyDescent="0.25">
      <c r="A24" s="23">
        <v>4</v>
      </c>
      <c r="B24" s="24" t="s">
        <v>51</v>
      </c>
      <c r="C24" s="25">
        <f>SUM(C25:C37)</f>
        <v>14572200</v>
      </c>
    </row>
    <row r="25" spans="1:5" x14ac:dyDescent="0.25">
      <c r="A25" s="26" t="s">
        <v>52</v>
      </c>
      <c r="B25" s="21" t="s">
        <v>53</v>
      </c>
    </row>
    <row r="26" spans="1:5" x14ac:dyDescent="0.25">
      <c r="A26" s="26"/>
      <c r="B26" s="21" t="s">
        <v>54</v>
      </c>
      <c r="C26" s="19">
        <v>154700</v>
      </c>
    </row>
    <row r="27" spans="1:5" x14ac:dyDescent="0.25">
      <c r="A27" s="26"/>
      <c r="B27" s="21" t="s">
        <v>55</v>
      </c>
      <c r="C27" s="19">
        <v>1119200.0000000002</v>
      </c>
    </row>
    <row r="28" spans="1:5" x14ac:dyDescent="0.25">
      <c r="A28" s="26"/>
      <c r="B28" s="21" t="s">
        <v>56</v>
      </c>
      <c r="C28" s="19">
        <v>2560000</v>
      </c>
    </row>
    <row r="29" spans="1:5" x14ac:dyDescent="0.25">
      <c r="A29" s="26"/>
      <c r="B29" s="21" t="s">
        <v>57</v>
      </c>
      <c r="C29" s="36">
        <v>760000</v>
      </c>
    </row>
    <row r="30" spans="1:5" x14ac:dyDescent="0.25">
      <c r="A30" s="26"/>
      <c r="B30" s="21" t="s">
        <v>58</v>
      </c>
      <c r="C30" s="36">
        <v>710000</v>
      </c>
    </row>
    <row r="31" spans="1:5" x14ac:dyDescent="0.25">
      <c r="A31" s="26"/>
      <c r="B31" s="21" t="s">
        <v>59</v>
      </c>
      <c r="C31" s="36">
        <v>516800</v>
      </c>
    </row>
    <row r="32" spans="1:5" x14ac:dyDescent="0.25">
      <c r="A32" s="26"/>
      <c r="B32" s="21" t="s">
        <v>60</v>
      </c>
      <c r="C32" s="36"/>
      <c r="D32" s="34"/>
    </row>
    <row r="33" spans="1:7" ht="31.5" x14ac:dyDescent="0.25">
      <c r="A33" s="26"/>
      <c r="B33" s="21" t="s">
        <v>61</v>
      </c>
      <c r="C33" s="36">
        <v>4995000</v>
      </c>
      <c r="D33" s="38"/>
    </row>
    <row r="34" spans="1:7" x14ac:dyDescent="0.25">
      <c r="A34" s="26"/>
      <c r="B34" s="21" t="s">
        <v>62</v>
      </c>
      <c r="C34" s="36">
        <v>636850</v>
      </c>
      <c r="D34" s="40"/>
    </row>
    <row r="35" spans="1:7" ht="47.25" x14ac:dyDescent="0.25">
      <c r="A35" s="26"/>
      <c r="B35" s="21" t="s">
        <v>87</v>
      </c>
      <c r="C35" s="36">
        <v>327650</v>
      </c>
    </row>
    <row r="36" spans="1:7" x14ac:dyDescent="0.25">
      <c r="A36" s="26" t="s">
        <v>63</v>
      </c>
      <c r="B36" s="21" t="s">
        <v>64</v>
      </c>
      <c r="C36" s="39">
        <v>125000</v>
      </c>
      <c r="D36" s="35"/>
    </row>
    <row r="37" spans="1:7" x14ac:dyDescent="0.25">
      <c r="A37" s="26" t="s">
        <v>65</v>
      </c>
      <c r="B37" s="30" t="s">
        <v>66</v>
      </c>
      <c r="C37" s="19">
        <v>2667000</v>
      </c>
      <c r="D37" s="35"/>
      <c r="F37" s="43"/>
      <c r="G37" s="32"/>
    </row>
    <row r="38" spans="1:7" x14ac:dyDescent="0.25">
      <c r="A38" s="23">
        <v>5</v>
      </c>
      <c r="B38" s="24" t="s">
        <v>67</v>
      </c>
      <c r="C38" s="25">
        <f>SUM(C39:C45)</f>
        <v>3669800</v>
      </c>
    </row>
    <row r="39" spans="1:7" x14ac:dyDescent="0.25">
      <c r="A39" s="26" t="s">
        <v>68</v>
      </c>
      <c r="B39" s="21" t="s">
        <v>69</v>
      </c>
      <c r="C39" s="19">
        <v>280000</v>
      </c>
    </row>
    <row r="40" spans="1:7" x14ac:dyDescent="0.25">
      <c r="A40" s="26" t="s">
        <v>70</v>
      </c>
      <c r="B40" s="21" t="s">
        <v>71</v>
      </c>
      <c r="C40" s="19">
        <v>460000</v>
      </c>
    </row>
    <row r="41" spans="1:7" s="37" customFormat="1" x14ac:dyDescent="0.25">
      <c r="A41" s="41"/>
      <c r="B41" s="42" t="s">
        <v>86</v>
      </c>
      <c r="C41" s="36">
        <v>1900000</v>
      </c>
    </row>
    <row r="42" spans="1:7" x14ac:dyDescent="0.25">
      <c r="A42" s="26" t="s">
        <v>72</v>
      </c>
      <c r="B42" s="21" t="s">
        <v>73</v>
      </c>
      <c r="C42" s="19">
        <v>655000</v>
      </c>
      <c r="D42" s="35"/>
    </row>
    <row r="43" spans="1:7" x14ac:dyDescent="0.25">
      <c r="A43" s="26" t="s">
        <v>74</v>
      </c>
      <c r="B43" s="21" t="s">
        <v>75</v>
      </c>
      <c r="C43" s="19">
        <v>115000</v>
      </c>
      <c r="D43" s="35"/>
    </row>
    <row r="44" spans="1:7" x14ac:dyDescent="0.25">
      <c r="A44" s="26" t="s">
        <v>76</v>
      </c>
      <c r="B44" s="21" t="s">
        <v>77</v>
      </c>
      <c r="C44" s="19">
        <v>184800</v>
      </c>
      <c r="D44" s="35"/>
    </row>
    <row r="45" spans="1:7" x14ac:dyDescent="0.25">
      <c r="A45" s="26" t="s">
        <v>78</v>
      </c>
      <c r="B45" s="21" t="s">
        <v>79</v>
      </c>
      <c r="C45" s="19">
        <v>75000</v>
      </c>
      <c r="D45" s="35"/>
    </row>
    <row r="46" spans="1:7" ht="18.75" x14ac:dyDescent="0.3">
      <c r="A46" s="52" t="s">
        <v>80</v>
      </c>
      <c r="B46" s="52"/>
      <c r="C46" s="31">
        <f>C5+C9+C19+C24+C38</f>
        <v>24880000</v>
      </c>
    </row>
  </sheetData>
  <mergeCells count="5">
    <mergeCell ref="A1:B1"/>
    <mergeCell ref="A2:B2"/>
    <mergeCell ref="B3:C3"/>
    <mergeCell ref="A4:B4"/>
    <mergeCell ref="A46:B4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opLeftCell="A13" workbookViewId="0">
      <selection activeCell="C30" sqref="C30"/>
    </sheetView>
  </sheetViews>
  <sheetFormatPr defaultColWidth="10.875" defaultRowHeight="15.75" x14ac:dyDescent="0.25"/>
  <cols>
    <col min="1" max="1" width="50.375" customWidth="1"/>
    <col min="3" max="3" width="16.625" bestFit="1" customWidth="1"/>
  </cols>
  <sheetData>
    <row r="1" spans="1:4" s="4" customFormat="1" ht="21" x14ac:dyDescent="0.35">
      <c r="A1" s="3" t="s">
        <v>0</v>
      </c>
    </row>
    <row r="2" spans="1:4" s="4" customFormat="1" ht="21" x14ac:dyDescent="0.35">
      <c r="A2" s="3" t="s">
        <v>81</v>
      </c>
      <c r="B2" s="47"/>
      <c r="C2" s="47"/>
    </row>
    <row r="3" spans="1:4" s="4" customFormat="1" ht="12.75" x14ac:dyDescent="0.2">
      <c r="B3" s="46"/>
      <c r="C3" s="46"/>
    </row>
    <row r="4" spans="1:4" s="4" customFormat="1" ht="12.75" x14ac:dyDescent="0.2">
      <c r="A4" s="7" t="s">
        <v>1</v>
      </c>
      <c r="B4" s="8"/>
      <c r="C4" s="9">
        <f>SUM(B5:B9)</f>
        <v>17344000</v>
      </c>
    </row>
    <row r="5" spans="1:4" s="4" customFormat="1" ht="12.75" x14ac:dyDescent="0.2">
      <c r="A5" s="4" t="s">
        <v>2</v>
      </c>
      <c r="B5" s="10">
        <f>4300000+750000+250000</f>
        <v>5300000</v>
      </c>
      <c r="C5" s="6"/>
    </row>
    <row r="6" spans="1:4" s="4" customFormat="1" ht="12.75" x14ac:dyDescent="0.2">
      <c r="A6" s="4" t="s">
        <v>3</v>
      </c>
      <c r="B6" s="45">
        <f>3250000+250000-250000</f>
        <v>3250000</v>
      </c>
      <c r="C6" s="6"/>
    </row>
    <row r="7" spans="1:4" s="4" customFormat="1" ht="12.75" x14ac:dyDescent="0.2">
      <c r="A7" s="4" t="s">
        <v>4</v>
      </c>
      <c r="B7" s="5">
        <f>3250000+1000000+500000</f>
        <v>4750000</v>
      </c>
      <c r="C7" s="6"/>
      <c r="D7" s="48"/>
    </row>
    <row r="8" spans="1:4" s="4" customFormat="1" ht="12.75" x14ac:dyDescent="0.2">
      <c r="A8" s="4" t="s">
        <v>5</v>
      </c>
      <c r="B8" s="5">
        <f>63000*24.5+500</f>
        <v>1544000</v>
      </c>
      <c r="C8" s="6"/>
    </row>
    <row r="9" spans="1:4" s="4" customFormat="1" ht="12.75" x14ac:dyDescent="0.2">
      <c r="A9" s="4" t="s">
        <v>6</v>
      </c>
      <c r="B9" s="5">
        <f>1500000+1000000</f>
        <v>2500000</v>
      </c>
      <c r="C9" s="6"/>
    </row>
    <row r="10" spans="1:4" s="4" customFormat="1" ht="12.75" x14ac:dyDescent="0.2">
      <c r="A10" s="7" t="s">
        <v>7</v>
      </c>
      <c r="B10" s="8"/>
      <c r="C10" s="9">
        <f>SUM(B11:B12)</f>
        <v>2466000</v>
      </c>
    </row>
    <row r="11" spans="1:4" s="12" customFormat="1" ht="12.75" x14ac:dyDescent="0.2">
      <c r="A11" s="10" t="s">
        <v>8</v>
      </c>
      <c r="B11" s="10">
        <v>296000</v>
      </c>
      <c r="C11" s="11"/>
    </row>
    <row r="12" spans="1:4" s="12" customFormat="1" ht="12.75" x14ac:dyDescent="0.2">
      <c r="A12" s="10" t="s">
        <v>90</v>
      </c>
      <c r="B12" s="10">
        <f>1900000+270000</f>
        <v>2170000</v>
      </c>
      <c r="C12" s="11"/>
    </row>
    <row r="13" spans="1:4" s="4" customFormat="1" ht="12.75" x14ac:dyDescent="0.2">
      <c r="A13" s="7" t="s">
        <v>9</v>
      </c>
      <c r="B13" s="8"/>
      <c r="C13" s="9">
        <f>SUM(B14:B15)</f>
        <v>700000</v>
      </c>
    </row>
    <row r="14" spans="1:4" s="4" customFormat="1" ht="12.75" x14ac:dyDescent="0.2">
      <c r="A14" s="4" t="s">
        <v>10</v>
      </c>
      <c r="B14" s="5">
        <v>100000</v>
      </c>
      <c r="C14" s="6"/>
    </row>
    <row r="15" spans="1:4" s="4" customFormat="1" ht="12.75" x14ac:dyDescent="0.2">
      <c r="A15" s="4" t="s">
        <v>11</v>
      </c>
      <c r="B15" s="10">
        <v>600000</v>
      </c>
      <c r="C15" s="13"/>
    </row>
    <row r="16" spans="1:4" s="4" customFormat="1" ht="12.75" x14ac:dyDescent="0.2">
      <c r="A16" s="7" t="s">
        <v>12</v>
      </c>
      <c r="B16" s="8"/>
      <c r="C16" s="9">
        <f>SUM(B17:B17)</f>
        <v>1900000</v>
      </c>
    </row>
    <row r="17" spans="1:4" s="4" customFormat="1" ht="12.75" x14ac:dyDescent="0.2">
      <c r="A17" s="4" t="s">
        <v>13</v>
      </c>
      <c r="B17" s="10">
        <f>1400000+1000000-500000</f>
        <v>1900000</v>
      </c>
      <c r="C17" s="13"/>
    </row>
    <row r="18" spans="1:4" s="4" customFormat="1" ht="12.75" x14ac:dyDescent="0.2">
      <c r="A18" s="7" t="s">
        <v>14</v>
      </c>
      <c r="B18" s="14"/>
      <c r="C18" s="9">
        <f>SUM(B19:B21)</f>
        <v>2470000</v>
      </c>
      <c r="D18" s="5"/>
    </row>
    <row r="19" spans="1:4" s="4" customFormat="1" ht="12.75" x14ac:dyDescent="0.2">
      <c r="A19" s="4" t="s">
        <v>15</v>
      </c>
      <c r="B19" s="10">
        <v>600000</v>
      </c>
      <c r="C19" s="13"/>
      <c r="D19" s="5"/>
    </row>
    <row r="20" spans="1:4" s="4" customFormat="1" ht="25.5" x14ac:dyDescent="0.2">
      <c r="A20" s="44" t="s">
        <v>89</v>
      </c>
      <c r="B20" s="10">
        <v>1770000</v>
      </c>
      <c r="C20" s="13"/>
    </row>
    <row r="21" spans="1:4" s="4" customFormat="1" ht="12.75" x14ac:dyDescent="0.2">
      <c r="A21" s="4" t="s">
        <v>16</v>
      </c>
      <c r="B21" s="10">
        <v>100000</v>
      </c>
      <c r="C21" s="15"/>
    </row>
    <row r="22" spans="1:4" s="18" customFormat="1" ht="21" x14ac:dyDescent="0.35">
      <c r="A22" s="16" t="s">
        <v>17</v>
      </c>
      <c r="B22" s="14"/>
      <c r="C22" s="17">
        <f>SUM(B3:B21)</f>
        <v>24880000</v>
      </c>
    </row>
    <row r="24" spans="1:4" x14ac:dyDescent="0.25">
      <c r="C24" s="32"/>
    </row>
    <row r="25" spans="1:4" x14ac:dyDescent="0.25">
      <c r="C25" s="3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5266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2024</vt:lpstr>
      <vt:lpstr>předpokládané příjmy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dc:description/>
  <cp:lastModifiedBy>KRIŠKOVÁ Daniela</cp:lastModifiedBy>
  <cp:revision>2</cp:revision>
  <cp:lastPrinted>2020-10-26T15:05:34Z</cp:lastPrinted>
  <dcterms:created xsi:type="dcterms:W3CDTF">2019-10-24T12:49:44Z</dcterms:created>
  <dcterms:modified xsi:type="dcterms:W3CDTF">2024-04-26T13:37:37Z</dcterms:modified>
  <dc:language>cs-CZ</dc:language>
</cp:coreProperties>
</file>